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dvocacy\Adventure\General Guidance Tool (GGT)\Other resources\Other resources web\"/>
    </mc:Choice>
  </mc:AlternateContent>
  <bookViews>
    <workbookView xWindow="0" yWindow="0" windowWidth="16416" windowHeight="7860"/>
  </bookViews>
  <sheets>
    <sheet name="Template" sheetId="1" r:id="rId1"/>
  </sheets>
  <definedNames>
    <definedName name="Activity">#REF!</definedName>
    <definedName name="Instructor">#REF!</definedName>
    <definedName name="Site">#REF!</definedName>
  </definedNames>
  <calcPr calcId="162913"/>
</workbook>
</file>

<file path=xl/calcChain.xml><?xml version="1.0" encoding="utf-8"?>
<calcChain xmlns="http://schemas.openxmlformats.org/spreadsheetml/2006/main">
  <c r="F30" i="1" l="1"/>
  <c r="F29" i="1"/>
  <c r="D28" i="1"/>
  <c r="F28" i="1" s="1"/>
  <c r="D27" i="1"/>
  <c r="F27" i="1" s="1"/>
  <c r="D26" i="1"/>
  <c r="F26" i="1" s="1"/>
  <c r="D25" i="1"/>
  <c r="F25" i="1" s="1"/>
  <c r="L22" i="1"/>
  <c r="H15" i="1"/>
  <c r="N12" i="1"/>
  <c r="M12" i="1"/>
  <c r="L12" i="1"/>
  <c r="K12" i="1"/>
  <c r="J12" i="1"/>
  <c r="I12" i="1"/>
  <c r="H12" i="1"/>
  <c r="G12" i="1"/>
  <c r="F12" i="1"/>
  <c r="E12" i="1"/>
  <c r="D11" i="1"/>
  <c r="D10" i="1"/>
  <c r="D9" i="1"/>
  <c r="D8" i="1"/>
  <c r="D7" i="1"/>
  <c r="D6" i="1"/>
  <c r="D5" i="1"/>
  <c r="D4" i="1"/>
  <c r="D3" i="1"/>
  <c r="D12" i="1" l="1"/>
  <c r="F31" i="1"/>
  <c r="J15" i="1"/>
  <c r="Q20" i="1" s="1"/>
  <c r="Q14" i="1"/>
  <c r="Q26" i="1" l="1"/>
</calcChain>
</file>

<file path=xl/comments1.xml><?xml version="1.0" encoding="utf-8"?>
<comments xmlns="http://schemas.openxmlformats.org/spreadsheetml/2006/main">
  <authors>
    <author>StaffRoom-PC</author>
  </authors>
  <commentList>
    <comment ref="G14" authorId="0" shapeId="0">
      <text>
        <r>
          <rPr>
            <b/>
            <sz val="9"/>
            <color indexed="81"/>
            <rFont val="Tahoma"/>
            <charset val="1"/>
          </rPr>
          <t>StaffRoom-PC:</t>
        </r>
        <r>
          <rPr>
            <sz val="9"/>
            <color indexed="81"/>
            <rFont val="Tahoma"/>
            <charset val="1"/>
          </rPr>
          <t xml:space="preserve">
With 2 instructors on site this risk can be mitigated</t>
        </r>
      </text>
    </comment>
  </commentList>
</comments>
</file>

<file path=xl/sharedStrings.xml><?xml version="1.0" encoding="utf-8"?>
<sst xmlns="http://schemas.openxmlformats.org/spreadsheetml/2006/main" count="69" uniqueCount="56">
  <si>
    <t>Significant margin of safety achieved by:</t>
  </si>
  <si>
    <t xml:space="preserve">Step 1: </t>
  </si>
  <si>
    <t>Factor</t>
  </si>
  <si>
    <t>Rating</t>
  </si>
  <si>
    <t>Comments</t>
  </si>
  <si>
    <t>Yes</t>
  </si>
  <si>
    <t>Activity Factors</t>
  </si>
  <si>
    <t>Water (2-4)</t>
  </si>
  <si>
    <t>Green</t>
  </si>
  <si>
    <t>to</t>
  </si>
  <si>
    <t>No</t>
  </si>
  <si>
    <t xml:space="preserve"> Avalanche (1-3)</t>
  </si>
  <si>
    <t>One instructor</t>
  </si>
  <si>
    <t>Speed (1-3)</t>
  </si>
  <si>
    <t>Height (1-3)</t>
  </si>
  <si>
    <t>Yellow</t>
  </si>
  <si>
    <t>OK</t>
  </si>
  <si>
    <t>Environmental factors</t>
  </si>
  <si>
    <t>Extreme temp (1-3)</t>
  </si>
  <si>
    <t>Either two instructors, or reduction of risks through specific hazard management</t>
  </si>
  <si>
    <t>Not</t>
  </si>
  <si>
    <t>Extreme weather (1-3)</t>
  </si>
  <si>
    <t>Remote (1-3)</t>
  </si>
  <si>
    <t>Go</t>
  </si>
  <si>
    <t>Extra factors</t>
  </si>
  <si>
    <t>Fire or burners (1-2)</t>
  </si>
  <si>
    <t>No go</t>
  </si>
  <si>
    <t>Other? (1-3)</t>
  </si>
  <si>
    <t>Orange</t>
  </si>
  <si>
    <t>Two instructors</t>
  </si>
  <si>
    <t>Step 2:</t>
  </si>
  <si>
    <t>Consequence on group of instructor incapacitation?</t>
  </si>
  <si>
    <t>Status:</t>
  </si>
  <si>
    <t>Red</t>
  </si>
  <si>
    <t>+</t>
  </si>
  <si>
    <t>Ability of group to remain safe while an incident is resolved?</t>
  </si>
  <si>
    <t>Unacceptable margin</t>
  </si>
  <si>
    <t xml:space="preserve">Step 3: </t>
  </si>
  <si>
    <t>Does the specific group, or any individual, have physical/emotional issues that increase the risk?</t>
  </si>
  <si>
    <t>Do the environmental conditions on day accentuate the risk?</t>
  </si>
  <si>
    <t>Instructor only minimally experienced?</t>
  </si>
  <si>
    <t>If yellow, 3 x 'No' required for 1 instructor</t>
  </si>
  <si>
    <t xml:space="preserve">Step 4: </t>
  </si>
  <si>
    <t>Water</t>
  </si>
  <si>
    <t>Avalanche</t>
  </si>
  <si>
    <t>Weather or temperature</t>
  </si>
  <si>
    <t>Terrain</t>
  </si>
  <si>
    <t>Group strength</t>
  </si>
  <si>
    <t>Other hazards</t>
  </si>
  <si>
    <t>Activity</t>
  </si>
  <si>
    <t>Site</t>
  </si>
  <si>
    <t>date</t>
  </si>
  <si>
    <t>Instructor</t>
  </si>
  <si>
    <t>FLASH RATING</t>
  </si>
  <si>
    <t>RATIO</t>
  </si>
  <si>
    <t>Generic Assessment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</si>
</sst>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6" tint="0.79998168889431442"/>
      <name val="Calibri"/>
      <family val="2"/>
      <scheme val="minor"/>
    </font>
    <font>
      <b/>
      <sz val="14"/>
      <color theme="6" tint="0.79998168889431442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2" borderId="0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>
      <alignment vertical="center"/>
    </xf>
    <xf numFmtId="0" fontId="0" fillId="3" borderId="0" xfId="0" quotePrefix="1" applyNumberFormat="1" applyFill="1" applyBorder="1" applyAlignment="1">
      <alignment vertical="center"/>
    </xf>
    <xf numFmtId="0" fontId="0" fillId="3" borderId="0" xfId="0" applyNumberFormat="1" applyFill="1" applyBorder="1" applyAlignment="1">
      <alignment horizontal="center" vertical="center"/>
    </xf>
    <xf numFmtId="0" fontId="0" fillId="3" borderId="0" xfId="0" applyNumberFormat="1" applyFill="1" applyBorder="1" applyAlignment="1">
      <alignment horizontal="left"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vertical="center"/>
    </xf>
    <xf numFmtId="0" fontId="0" fillId="4" borderId="0" xfId="0" quotePrefix="1" applyNumberFormat="1" applyFill="1" applyBorder="1" applyAlignment="1">
      <alignment vertical="center"/>
    </xf>
    <xf numFmtId="0" fontId="0" fillId="4" borderId="0" xfId="0" applyNumberFormat="1" applyFill="1" applyBorder="1" applyAlignment="1">
      <alignment horizontal="center" vertical="center"/>
    </xf>
    <xf numFmtId="0" fontId="0" fillId="4" borderId="0" xfId="0" applyNumberFormat="1" applyFill="1" applyBorder="1" applyAlignment="1">
      <alignment horizontal="left" vertical="center"/>
    </xf>
    <xf numFmtId="0" fontId="0" fillId="5" borderId="0" xfId="0" applyFill="1" applyBorder="1" applyAlignment="1">
      <alignment vertical="center"/>
    </xf>
    <xf numFmtId="0" fontId="0" fillId="5" borderId="0" xfId="0" quotePrefix="1" applyNumberFormat="1" applyFill="1" applyBorder="1" applyAlignment="1">
      <alignment vertical="center"/>
    </xf>
    <xf numFmtId="0" fontId="0" fillId="5" borderId="0" xfId="0" applyNumberFormat="1" applyFill="1" applyBorder="1" applyAlignment="1">
      <alignment horizontal="center" vertical="center"/>
    </xf>
    <xf numFmtId="0" fontId="0" fillId="5" borderId="0" xfId="0" applyNumberFormat="1" applyFill="1" applyBorder="1" applyAlignment="1">
      <alignment horizontal="left" vertical="center"/>
    </xf>
    <xf numFmtId="0" fontId="1" fillId="6" borderId="0" xfId="0" applyFont="1" applyFill="1" applyBorder="1" applyAlignment="1">
      <alignment vertical="center" textRotation="90"/>
    </xf>
    <xf numFmtId="0" fontId="0" fillId="6" borderId="0" xfId="0" applyFill="1" applyBorder="1" applyAlignment="1">
      <alignment vertical="center"/>
    </xf>
    <xf numFmtId="0" fontId="0" fillId="6" borderId="0" xfId="0" applyFill="1" applyBorder="1" applyAlignment="1">
      <alignment horizontal="left" vertical="center"/>
    </xf>
    <xf numFmtId="0" fontId="6" fillId="5" borderId="0" xfId="0" applyFont="1" applyFill="1" applyBorder="1" applyAlignment="1">
      <alignment horizontal="center" vertical="center" wrapText="1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7" borderId="0" xfId="0" applyFill="1" applyBorder="1" applyAlignment="1">
      <alignment vertical="center"/>
    </xf>
    <xf numFmtId="0" fontId="0" fillId="7" borderId="0" xfId="0" quotePrefix="1" applyNumberFormat="1" applyFill="1" applyBorder="1" applyAlignment="1">
      <alignment vertical="center"/>
    </xf>
    <xf numFmtId="0" fontId="0" fillId="7" borderId="0" xfId="0" quotePrefix="1" applyNumberFormat="1" applyFill="1" applyBorder="1" applyAlignment="1">
      <alignment horizontal="left" vertical="center"/>
    </xf>
    <xf numFmtId="0" fontId="6" fillId="7" borderId="0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vertical="center" textRotation="90" wrapText="1"/>
    </xf>
    <xf numFmtId="0" fontId="0" fillId="6" borderId="0" xfId="0" applyFill="1" applyBorder="1" applyAlignment="1">
      <alignment horizontal="center" vertical="center"/>
    </xf>
    <xf numFmtId="0" fontId="0" fillId="6" borderId="0" xfId="0" quotePrefix="1" applyNumberFormat="1" applyFill="1" applyBorder="1" applyAlignment="1">
      <alignment horizontal="center" vertical="center"/>
    </xf>
    <xf numFmtId="0" fontId="0" fillId="6" borderId="0" xfId="0" applyNumberFormat="1" applyFill="1" applyBorder="1" applyAlignment="1">
      <alignment vertical="center"/>
    </xf>
    <xf numFmtId="0" fontId="0" fillId="6" borderId="0" xfId="0" applyNumberFormat="1" applyFill="1" applyBorder="1" applyAlignment="1">
      <alignment horizontal="left" vertical="center"/>
    </xf>
    <xf numFmtId="0" fontId="0" fillId="6" borderId="0" xfId="0" applyFill="1" applyBorder="1" applyAlignment="1">
      <alignment horizontal="left" vertical="center" wrapText="1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10" borderId="0" xfId="0" applyFill="1"/>
    <xf numFmtId="0" fontId="0" fillId="10" borderId="0" xfId="0" applyFill="1" applyBorder="1" applyAlignment="1">
      <alignment vertical="center"/>
    </xf>
    <xf numFmtId="0" fontId="0" fillId="10" borderId="0" xfId="0" applyFill="1" applyBorder="1" applyAlignment="1">
      <alignment horizontal="left" vertical="center"/>
    </xf>
    <xf numFmtId="0" fontId="0" fillId="10" borderId="0" xfId="0" applyFill="1" applyBorder="1" applyAlignment="1">
      <alignment horizontal="center" vertical="center"/>
    </xf>
    <xf numFmtId="0" fontId="7" fillId="10" borderId="0" xfId="0" applyFont="1" applyFill="1" applyBorder="1" applyAlignment="1">
      <alignment horizontal="right" vertical="center" wrapText="1"/>
    </xf>
    <xf numFmtId="0" fontId="8" fillId="10" borderId="0" xfId="0" applyFont="1" applyFill="1" applyBorder="1" applyAlignment="1">
      <alignment horizontal="center" vertical="center" wrapText="1"/>
    </xf>
    <xf numFmtId="0" fontId="0" fillId="10" borderId="0" xfId="0" applyFont="1" applyFill="1" applyBorder="1" applyAlignment="1">
      <alignment horizontal="left"/>
    </xf>
    <xf numFmtId="0" fontId="1" fillId="10" borderId="0" xfId="0" applyFont="1" applyFill="1" applyBorder="1" applyAlignment="1">
      <alignment horizontal="left"/>
    </xf>
    <xf numFmtId="0" fontId="0" fillId="10" borderId="0" xfId="0" applyFill="1" applyBorder="1" applyAlignment="1" applyProtection="1">
      <alignment horizontal="center" vertical="center"/>
    </xf>
    <xf numFmtId="0" fontId="5" fillId="10" borderId="0" xfId="0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vertical="center"/>
    </xf>
    <xf numFmtId="0" fontId="9" fillId="10" borderId="0" xfId="0" applyFont="1" applyFill="1" applyBorder="1" applyAlignment="1">
      <alignment horizontal="center" vertical="center" wrapText="1"/>
    </xf>
    <xf numFmtId="0" fontId="10" fillId="10" borderId="0" xfId="0" applyFont="1" applyFill="1" applyBorder="1" applyAlignment="1">
      <alignment horizontal="center" vertical="center" wrapText="1"/>
    </xf>
    <xf numFmtId="0" fontId="1" fillId="10" borderId="0" xfId="0" applyFont="1" applyFill="1" applyBorder="1" applyAlignment="1">
      <alignment vertical="center" wrapText="1"/>
    </xf>
    <xf numFmtId="0" fontId="0" fillId="10" borderId="0" xfId="0" quotePrefix="1" applyNumberFormat="1" applyFill="1" applyBorder="1" applyAlignment="1">
      <alignment horizontal="center" vertical="center"/>
    </xf>
    <xf numFmtId="0" fontId="0" fillId="10" borderId="0" xfId="0" applyNumberFormat="1" applyFill="1" applyBorder="1" applyAlignment="1">
      <alignment vertical="center"/>
    </xf>
    <xf numFmtId="0" fontId="0" fillId="10" borderId="0" xfId="0" applyNumberFormat="1" applyFill="1" applyBorder="1" applyAlignment="1">
      <alignment horizontal="left" vertical="center"/>
    </xf>
    <xf numFmtId="0" fontId="0" fillId="10" borderId="0" xfId="0" applyFill="1" applyBorder="1" applyAlignment="1">
      <alignment horizontal="left" vertical="center" wrapText="1"/>
    </xf>
    <xf numFmtId="0" fontId="5" fillId="10" borderId="0" xfId="0" applyFont="1" applyFill="1" applyBorder="1" applyAlignment="1">
      <alignment vertical="center"/>
    </xf>
    <xf numFmtId="0" fontId="11" fillId="10" borderId="0" xfId="0" applyFont="1" applyFill="1" applyBorder="1" applyAlignment="1">
      <alignment vertical="center" wrapText="1"/>
    </xf>
    <xf numFmtId="0" fontId="13" fillId="10" borderId="0" xfId="0" applyFont="1" applyFill="1" applyBorder="1" applyAlignment="1">
      <alignment vertical="center"/>
    </xf>
    <xf numFmtId="0" fontId="14" fillId="10" borderId="0" xfId="0" applyFont="1" applyFill="1" applyBorder="1" applyAlignment="1">
      <alignment vertical="center" wrapText="1"/>
    </xf>
    <xf numFmtId="0" fontId="13" fillId="1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5" fillId="10" borderId="11" xfId="0" applyFont="1" applyFill="1" applyBorder="1" applyAlignment="1">
      <alignment horizontal="center" vertical="center" wrapText="1"/>
    </xf>
    <xf numFmtId="0" fontId="5" fillId="10" borderId="0" xfId="0" applyFont="1" applyFill="1" applyBorder="1" applyAlignment="1">
      <alignment horizontal="center" vertical="center" wrapText="1"/>
    </xf>
    <xf numFmtId="0" fontId="10" fillId="10" borderId="0" xfId="0" applyFont="1" applyFill="1" applyBorder="1" applyAlignment="1">
      <alignment vertical="center"/>
    </xf>
    <xf numFmtId="0" fontId="2" fillId="10" borderId="0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vertical="center"/>
    </xf>
    <xf numFmtId="0" fontId="0" fillId="11" borderId="2" xfId="0" applyFill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 wrapText="1"/>
    </xf>
    <xf numFmtId="0" fontId="1" fillId="11" borderId="4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 applyProtection="1">
      <alignment horizontal="right" vertical="center"/>
      <protection locked="0"/>
    </xf>
    <xf numFmtId="0" fontId="0" fillId="10" borderId="7" xfId="0" applyFill="1" applyBorder="1" applyAlignment="1">
      <alignment vertical="center"/>
    </xf>
    <xf numFmtId="0" fontId="4" fillId="8" borderId="3" xfId="0" applyFont="1" applyFill="1" applyBorder="1" applyAlignment="1">
      <alignment horizontal="right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right" vertical="center" wrapText="1"/>
    </xf>
    <xf numFmtId="0" fontId="5" fillId="8" borderId="10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vertical="center"/>
    </xf>
    <xf numFmtId="0" fontId="12" fillId="8" borderId="4" xfId="0" applyFont="1" applyFill="1" applyBorder="1" applyAlignment="1">
      <alignment horizontal="center" vertical="center" wrapText="1"/>
    </xf>
    <xf numFmtId="0" fontId="12" fillId="8" borderId="12" xfId="0" applyFont="1" applyFill="1" applyBorder="1" applyAlignment="1">
      <alignment horizontal="center" vertical="center" wrapText="1"/>
    </xf>
    <xf numFmtId="0" fontId="12" fillId="8" borderId="6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vertical="center"/>
    </xf>
    <xf numFmtId="0" fontId="12" fillId="8" borderId="6" xfId="0" applyFont="1" applyFill="1" applyBorder="1" applyAlignment="1">
      <alignment vertical="center"/>
    </xf>
    <xf numFmtId="0" fontId="13" fillId="10" borderId="0" xfId="0" applyFont="1" applyFill="1" applyBorder="1" applyAlignment="1" applyProtection="1">
      <alignment vertical="center"/>
    </xf>
    <xf numFmtId="0" fontId="13" fillId="10" borderId="0" xfId="0" applyFont="1" applyFill="1" applyBorder="1" applyAlignment="1">
      <alignment horizontal="left" vertical="center"/>
    </xf>
    <xf numFmtId="0" fontId="5" fillId="6" borderId="0" xfId="0" applyFont="1" applyFill="1" applyBorder="1" applyAlignment="1">
      <alignment vertical="center"/>
    </xf>
    <xf numFmtId="0" fontId="15" fillId="6" borderId="0" xfId="0" applyFont="1" applyFill="1" applyBorder="1" applyAlignment="1" applyProtection="1">
      <alignment horizontal="right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left" vertical="center"/>
    </xf>
    <xf numFmtId="0" fontId="1" fillId="10" borderId="0" xfId="0" applyFont="1" applyFill="1" applyBorder="1" applyAlignment="1">
      <alignment horizontal="center" wrapText="1"/>
    </xf>
    <xf numFmtId="0" fontId="1" fillId="12" borderId="1" xfId="0" applyFont="1" applyFill="1" applyBorder="1" applyAlignment="1">
      <alignment horizontal="center" vertical="center" textRotation="90"/>
    </xf>
    <xf numFmtId="0" fontId="1" fillId="11" borderId="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0" fillId="8" borderId="2" xfId="0" applyFill="1" applyBorder="1" applyAlignment="1">
      <alignment horizontal="right"/>
    </xf>
    <xf numFmtId="0" fontId="0" fillId="10" borderId="0" xfId="0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0" fontId="9" fillId="11" borderId="13" xfId="0" applyFont="1" applyFill="1" applyBorder="1" applyAlignment="1">
      <alignment horizontal="right" vertical="center"/>
    </xf>
    <xf numFmtId="0" fontId="9" fillId="11" borderId="14" xfId="0" applyFont="1" applyFill="1" applyBorder="1" applyAlignment="1">
      <alignment horizontal="right" vertical="center"/>
    </xf>
    <xf numFmtId="0" fontId="9" fillId="11" borderId="16" xfId="0" applyFont="1" applyFill="1" applyBorder="1" applyAlignment="1">
      <alignment horizontal="right" vertical="center"/>
    </xf>
    <xf numFmtId="0" fontId="9" fillId="11" borderId="17" xfId="0" applyFont="1" applyFill="1" applyBorder="1" applyAlignment="1">
      <alignment horizontal="right" vertical="center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9" fillId="11" borderId="13" xfId="0" applyFont="1" applyFill="1" applyBorder="1" applyAlignment="1">
      <alignment horizontal="center" vertical="center" wrapText="1"/>
    </xf>
    <xf numFmtId="0" fontId="9" fillId="11" borderId="14" xfId="0" applyFont="1" applyFill="1" applyBorder="1" applyAlignment="1">
      <alignment horizontal="center" vertical="center" wrapText="1"/>
    </xf>
    <xf numFmtId="0" fontId="9" fillId="11" borderId="16" xfId="0" applyFont="1" applyFill="1" applyBorder="1" applyAlignment="1">
      <alignment horizontal="center" vertical="center" wrapText="1"/>
    </xf>
    <xf numFmtId="0" fontId="9" fillId="11" borderId="17" xfId="0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12" borderId="0" xfId="0" applyFont="1" applyFill="1" applyBorder="1" applyAlignment="1">
      <alignment horizontal="center" vertical="center" textRotation="90" wrapText="1"/>
    </xf>
    <xf numFmtId="0" fontId="13" fillId="10" borderId="0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1" fillId="10" borderId="0" xfId="0" applyFont="1" applyFill="1" applyBorder="1" applyAlignment="1">
      <alignment horizontal="right" vertical="center"/>
    </xf>
    <xf numFmtId="0" fontId="9" fillId="9" borderId="12" xfId="0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>
      <alignment horizontal="right"/>
    </xf>
    <xf numFmtId="0" fontId="0" fillId="8" borderId="6" xfId="0" applyFont="1" applyFill="1" applyBorder="1" applyAlignment="1">
      <alignment horizontal="right"/>
    </xf>
    <xf numFmtId="0" fontId="0" fillId="8" borderId="4" xfId="0" applyFont="1" applyFill="1" applyBorder="1" applyAlignment="1">
      <alignment horizontal="right"/>
    </xf>
    <xf numFmtId="0" fontId="0" fillId="8" borderId="2" xfId="0" applyFill="1" applyBorder="1" applyAlignment="1">
      <alignment horizontal="right" vertical="center"/>
    </xf>
  </cellXfs>
  <cellStyles count="1">
    <cellStyle name="Normal" xfId="0" builtinId="0"/>
  </cellStyles>
  <dxfs count="38">
    <dxf>
      <fill>
        <patternFill>
          <bgColor theme="0" tint="-0.14996795556505021"/>
        </patternFill>
      </fill>
    </dxf>
    <dxf>
      <font>
        <color theme="1"/>
      </font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theme="0" tint="-0.14996795556505021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 tint="-0.14996795556505021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f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1"/>
      </font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3"/>
  <sheetViews>
    <sheetView tabSelected="1" workbookViewId="0">
      <selection activeCell="F9" sqref="F9:R9"/>
    </sheetView>
  </sheetViews>
  <sheetFormatPr defaultRowHeight="14.4" x14ac:dyDescent="0.3"/>
  <cols>
    <col min="2" max="2" width="17.6640625" customWidth="1"/>
    <col min="3" max="3" width="22.109375" customWidth="1"/>
    <col min="4" max="4" width="5.5546875" customWidth="1"/>
    <col min="18" max="18" width="18.5546875" customWidth="1"/>
    <col min="19" max="19" width="3.88671875" customWidth="1"/>
    <col min="24" max="24" width="11.44140625" hidden="1" customWidth="1"/>
    <col min="25" max="26" width="9.109375" hidden="1" customWidth="1"/>
    <col min="27" max="27" width="4.88671875" hidden="1" customWidth="1"/>
    <col min="28" max="28" width="9.109375" hidden="1" customWidth="1"/>
    <col min="29" max="29" width="6.109375" customWidth="1"/>
  </cols>
  <sheetData>
    <row r="1" spans="1:29" ht="27.9" customHeight="1" x14ac:dyDescent="0.3">
      <c r="A1" s="123" t="s">
        <v>49</v>
      </c>
      <c r="B1" s="123"/>
      <c r="C1" s="122"/>
      <c r="D1" s="122"/>
      <c r="E1" s="122"/>
      <c r="F1" s="72" t="s">
        <v>50</v>
      </c>
      <c r="G1" s="122"/>
      <c r="H1" s="122"/>
      <c r="I1" s="122"/>
      <c r="J1" s="72" t="s">
        <v>51</v>
      </c>
      <c r="K1" s="115"/>
      <c r="L1" s="115"/>
      <c r="M1" s="115"/>
      <c r="N1" s="124" t="s">
        <v>52</v>
      </c>
      <c r="O1" s="124"/>
      <c r="P1" s="115" t="s">
        <v>55</v>
      </c>
      <c r="Q1" s="115"/>
      <c r="R1" s="115"/>
      <c r="S1" s="38"/>
      <c r="T1" s="91" t="s">
        <v>0</v>
      </c>
      <c r="U1" s="91"/>
      <c r="V1" s="91"/>
      <c r="W1" s="91"/>
      <c r="X1" s="1"/>
      <c r="Y1" s="1"/>
      <c r="Z1" s="1"/>
      <c r="AA1" s="1">
        <v>0</v>
      </c>
      <c r="AB1" s="1"/>
      <c r="AC1" s="37"/>
    </row>
    <row r="2" spans="1:29" ht="27.9" customHeight="1" x14ac:dyDescent="0.3">
      <c r="A2" s="92" t="s">
        <v>1</v>
      </c>
      <c r="B2" s="68"/>
      <c r="C2" s="69" t="s">
        <v>2</v>
      </c>
      <c r="D2" s="70"/>
      <c r="E2" s="71" t="s">
        <v>3</v>
      </c>
      <c r="F2" s="93" t="s">
        <v>4</v>
      </c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38"/>
      <c r="T2" s="91"/>
      <c r="U2" s="91"/>
      <c r="V2" s="91"/>
      <c r="W2" s="91"/>
      <c r="X2" s="1"/>
      <c r="Y2" s="2" t="s">
        <v>5</v>
      </c>
      <c r="Z2" s="1"/>
      <c r="AA2" s="2">
        <v>1</v>
      </c>
      <c r="AB2" s="1"/>
      <c r="AC2" s="37"/>
    </row>
    <row r="3" spans="1:29" ht="27.9" customHeight="1" x14ac:dyDescent="0.3">
      <c r="A3" s="92"/>
      <c r="B3" s="94" t="s">
        <v>6</v>
      </c>
      <c r="C3" s="74" t="s">
        <v>7</v>
      </c>
      <c r="D3" s="75" t="str">
        <f>IF(E3=4,1,"")</f>
        <v/>
      </c>
      <c r="E3" s="3">
        <v>0</v>
      </c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38"/>
      <c r="T3" s="4" t="s">
        <v>8</v>
      </c>
      <c r="U3" s="5">
        <v>1</v>
      </c>
      <c r="V3" s="6" t="s">
        <v>9</v>
      </c>
      <c r="W3" s="7">
        <v>8</v>
      </c>
      <c r="X3" s="1"/>
      <c r="Y3" s="8" t="s">
        <v>10</v>
      </c>
      <c r="Z3" s="1"/>
      <c r="AA3" s="9">
        <v>2</v>
      </c>
      <c r="AB3" s="1"/>
      <c r="AC3" s="37"/>
    </row>
    <row r="4" spans="1:29" ht="27.9" customHeight="1" x14ac:dyDescent="0.3">
      <c r="A4" s="92"/>
      <c r="B4" s="94"/>
      <c r="C4" s="74" t="s">
        <v>11</v>
      </c>
      <c r="D4" s="75" t="str">
        <f>IF(E4=3,1,"")</f>
        <v/>
      </c>
      <c r="E4" s="3">
        <v>0</v>
      </c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38"/>
      <c r="T4" s="10" t="s">
        <v>12</v>
      </c>
      <c r="U4" s="10"/>
      <c r="V4" s="10"/>
      <c r="W4" s="10"/>
      <c r="X4" s="1"/>
      <c r="Y4" s="1"/>
      <c r="Z4" s="1"/>
      <c r="AA4" s="2">
        <v>3</v>
      </c>
      <c r="AB4" s="1"/>
      <c r="AC4" s="37"/>
    </row>
    <row r="5" spans="1:29" ht="27.9" customHeight="1" x14ac:dyDescent="0.3">
      <c r="A5" s="92"/>
      <c r="B5" s="94"/>
      <c r="C5" s="74" t="s">
        <v>13</v>
      </c>
      <c r="D5" s="75" t="str">
        <f t="shared" ref="D5:D11" si="0">IF(E5=3,1,"")</f>
        <v/>
      </c>
      <c r="E5" s="3">
        <v>0</v>
      </c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38"/>
      <c r="T5" s="38"/>
      <c r="U5" s="38"/>
      <c r="V5" s="40"/>
      <c r="W5" s="38"/>
      <c r="X5" s="1"/>
      <c r="Y5" s="1"/>
      <c r="Z5" s="1"/>
      <c r="AA5" s="9">
        <v>4</v>
      </c>
      <c r="AB5" s="1"/>
      <c r="AC5" s="37"/>
    </row>
    <row r="6" spans="1:29" ht="27.9" customHeight="1" x14ac:dyDescent="0.3">
      <c r="A6" s="92"/>
      <c r="B6" s="94"/>
      <c r="C6" s="74" t="s">
        <v>14</v>
      </c>
      <c r="D6" s="75" t="str">
        <f t="shared" si="0"/>
        <v/>
      </c>
      <c r="E6" s="3">
        <v>0</v>
      </c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38"/>
      <c r="T6" s="11" t="s">
        <v>15</v>
      </c>
      <c r="U6" s="12">
        <v>9</v>
      </c>
      <c r="V6" s="13" t="s">
        <v>9</v>
      </c>
      <c r="W6" s="14">
        <v>16</v>
      </c>
      <c r="X6" s="1"/>
      <c r="Y6" s="2" t="s">
        <v>16</v>
      </c>
      <c r="Z6" s="1"/>
      <c r="AA6" s="1"/>
      <c r="AB6" s="1"/>
      <c r="AC6" s="37"/>
    </row>
    <row r="7" spans="1:29" ht="27.9" customHeight="1" x14ac:dyDescent="0.3">
      <c r="A7" s="92"/>
      <c r="B7" s="94" t="s">
        <v>17</v>
      </c>
      <c r="C7" s="74" t="s">
        <v>18</v>
      </c>
      <c r="D7" s="75" t="str">
        <f t="shared" si="0"/>
        <v/>
      </c>
      <c r="E7" s="3">
        <v>0</v>
      </c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38"/>
      <c r="T7" s="102" t="s">
        <v>19</v>
      </c>
      <c r="U7" s="102"/>
      <c r="V7" s="102"/>
      <c r="W7" s="102"/>
      <c r="X7" s="1"/>
      <c r="Y7" s="8" t="s">
        <v>20</v>
      </c>
      <c r="Z7" s="1"/>
      <c r="AA7" s="1"/>
      <c r="AB7" s="1"/>
      <c r="AC7" s="37"/>
    </row>
    <row r="8" spans="1:29" ht="27.9" customHeight="1" x14ac:dyDescent="0.3">
      <c r="A8" s="92"/>
      <c r="B8" s="94"/>
      <c r="C8" s="74" t="s">
        <v>21</v>
      </c>
      <c r="D8" s="75" t="str">
        <f t="shared" si="0"/>
        <v/>
      </c>
      <c r="E8" s="3">
        <v>0</v>
      </c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38"/>
      <c r="T8" s="102"/>
      <c r="U8" s="102"/>
      <c r="V8" s="102"/>
      <c r="W8" s="102"/>
      <c r="X8" s="1"/>
      <c r="Y8" s="1"/>
      <c r="Z8" s="1"/>
      <c r="AA8" s="1"/>
      <c r="AB8" s="1"/>
      <c r="AC8" s="37"/>
    </row>
    <row r="9" spans="1:29" ht="27.9" customHeight="1" x14ac:dyDescent="0.3">
      <c r="A9" s="92"/>
      <c r="B9" s="94"/>
      <c r="C9" s="76" t="s">
        <v>22</v>
      </c>
      <c r="D9" s="77" t="str">
        <f t="shared" si="0"/>
        <v/>
      </c>
      <c r="E9" s="3">
        <v>0</v>
      </c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38"/>
      <c r="T9" s="102"/>
      <c r="U9" s="102"/>
      <c r="V9" s="102"/>
      <c r="W9" s="102"/>
      <c r="X9" s="1"/>
      <c r="Y9" s="2" t="s">
        <v>23</v>
      </c>
      <c r="Z9" s="1"/>
      <c r="AA9" s="1"/>
      <c r="AB9" s="1"/>
      <c r="AC9" s="37"/>
    </row>
    <row r="10" spans="1:29" ht="27.9" customHeight="1" x14ac:dyDescent="0.3">
      <c r="A10" s="92"/>
      <c r="B10" s="94" t="s">
        <v>24</v>
      </c>
      <c r="C10" s="74" t="s">
        <v>25</v>
      </c>
      <c r="D10" s="78" t="str">
        <f>IF(E10=2,1,"")</f>
        <v/>
      </c>
      <c r="E10" s="3">
        <v>0</v>
      </c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38"/>
      <c r="T10" s="38"/>
      <c r="U10" s="38"/>
      <c r="V10" s="40"/>
      <c r="W10" s="38"/>
      <c r="X10" s="38"/>
      <c r="Y10" s="73" t="s">
        <v>26</v>
      </c>
      <c r="Z10" s="38"/>
      <c r="AA10" s="38"/>
      <c r="AB10" s="38"/>
      <c r="AC10" s="37"/>
    </row>
    <row r="11" spans="1:29" ht="27.9" customHeight="1" x14ac:dyDescent="0.3">
      <c r="A11" s="92"/>
      <c r="B11" s="94"/>
      <c r="C11" s="74" t="s">
        <v>27</v>
      </c>
      <c r="D11" s="78" t="str">
        <f t="shared" si="0"/>
        <v/>
      </c>
      <c r="E11" s="3">
        <v>0</v>
      </c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38"/>
      <c r="T11" s="15" t="s">
        <v>28</v>
      </c>
      <c r="U11" s="16">
        <v>17</v>
      </c>
      <c r="V11" s="17" t="s">
        <v>9</v>
      </c>
      <c r="W11" s="18">
        <v>20</v>
      </c>
      <c r="X11" s="1"/>
      <c r="Y11" s="1"/>
      <c r="Z11" s="1"/>
      <c r="AA11" s="1"/>
      <c r="AB11" s="1"/>
      <c r="AC11" s="37"/>
    </row>
    <row r="12" spans="1:29" ht="27.9" customHeight="1" x14ac:dyDescent="0.3">
      <c r="A12" s="19"/>
      <c r="B12" s="87"/>
      <c r="C12" s="87"/>
      <c r="D12" s="88">
        <f>SUM(D3:D11)</f>
        <v>0</v>
      </c>
      <c r="E12" s="89">
        <f>IF(COUNTBLANK(E3:E11)+COUNTBLANK(G14:G15)=0,SUM(E3:E11),"Incomplete")</f>
        <v>0</v>
      </c>
      <c r="F12" s="89" t="str">
        <f>IF(E3=4,"Wa","")</f>
        <v/>
      </c>
      <c r="G12" s="89" t="str">
        <f>IF(E4=3,"Av","")</f>
        <v/>
      </c>
      <c r="H12" s="89" t="str">
        <f>IF(E5=3,"Sp","")</f>
        <v/>
      </c>
      <c r="I12" s="89" t="str">
        <f>IF(E6=3,"Ht","")</f>
        <v/>
      </c>
      <c r="J12" s="89" t="str">
        <f>IF(E7=3,"Tm","")</f>
        <v/>
      </c>
      <c r="K12" s="89" t="str">
        <f>IF(E8=3,"Wx","")</f>
        <v/>
      </c>
      <c r="L12" s="89" t="str">
        <f>IF(E9=3,"Rm","")</f>
        <v/>
      </c>
      <c r="M12" s="89" t="str">
        <f>IF(E10=2,"Fi","")</f>
        <v/>
      </c>
      <c r="N12" s="89" t="str">
        <f>IF(E11=3,"Ot","")</f>
        <v/>
      </c>
      <c r="O12" s="87"/>
      <c r="P12" s="87"/>
      <c r="Q12" s="90"/>
      <c r="R12" s="87"/>
      <c r="S12" s="38"/>
      <c r="T12" s="22" t="s">
        <v>29</v>
      </c>
      <c r="U12" s="22"/>
      <c r="V12" s="22"/>
      <c r="W12" s="22"/>
      <c r="X12" s="1"/>
      <c r="Y12" s="1"/>
      <c r="Z12" s="1"/>
      <c r="AA12" s="1"/>
      <c r="AB12" s="1"/>
      <c r="AC12" s="37"/>
    </row>
    <row r="13" spans="1:29" ht="27.9" customHeight="1" thickBot="1" x14ac:dyDescent="0.35">
      <c r="A13" s="116" t="s">
        <v>30</v>
      </c>
      <c r="B13" s="38"/>
      <c r="C13" s="38"/>
      <c r="D13" s="41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38"/>
      <c r="P13" s="38"/>
      <c r="Q13" s="39"/>
      <c r="R13" s="38"/>
      <c r="S13" s="38"/>
      <c r="T13" s="38"/>
      <c r="U13" s="38"/>
      <c r="V13" s="40"/>
      <c r="W13" s="38"/>
      <c r="X13" s="38"/>
      <c r="Y13" s="38"/>
      <c r="Z13" s="38"/>
      <c r="AA13" s="38"/>
      <c r="AB13" s="38"/>
      <c r="AC13" s="37"/>
    </row>
    <row r="14" spans="1:29" ht="27.9" customHeight="1" x14ac:dyDescent="0.3">
      <c r="A14" s="116"/>
      <c r="B14" s="125" t="s">
        <v>31</v>
      </c>
      <c r="C14" s="126"/>
      <c r="D14" s="126"/>
      <c r="E14" s="126"/>
      <c r="F14" s="127"/>
      <c r="G14" s="23" t="s">
        <v>16</v>
      </c>
      <c r="H14" s="57"/>
      <c r="I14" s="57"/>
      <c r="J14" s="57" t="s">
        <v>32</v>
      </c>
      <c r="K14" s="57"/>
      <c r="L14" s="58"/>
      <c r="M14" s="58"/>
      <c r="N14" s="111" t="s">
        <v>53</v>
      </c>
      <c r="O14" s="112"/>
      <c r="P14" s="112"/>
      <c r="Q14" s="107" t="str">
        <f>CONCATENATE(E12," ",F12," ",G12," ",H12, " ",I12, " ", J12, " ", K12, " ", L12, " ", M12, " ", N12)</f>
        <v xml:space="preserve">0         </v>
      </c>
      <c r="R14" s="108"/>
      <c r="S14" s="38"/>
      <c r="T14" s="24" t="s">
        <v>33</v>
      </c>
      <c r="U14" s="25">
        <v>21</v>
      </c>
      <c r="V14" s="26" t="s">
        <v>34</v>
      </c>
      <c r="W14" s="24"/>
      <c r="X14" s="1"/>
      <c r="Y14" s="1"/>
      <c r="Z14" s="1"/>
      <c r="AA14" s="1"/>
      <c r="AB14" s="1"/>
      <c r="AC14" s="37"/>
    </row>
    <row r="15" spans="1:29" ht="27.9" customHeight="1" thickBot="1" x14ac:dyDescent="0.35">
      <c r="A15" s="116"/>
      <c r="B15" s="125" t="s">
        <v>35</v>
      </c>
      <c r="C15" s="126"/>
      <c r="D15" s="126"/>
      <c r="E15" s="126"/>
      <c r="F15" s="127"/>
      <c r="G15" s="23" t="s">
        <v>16</v>
      </c>
      <c r="H15" s="59">
        <f>COUNTIF(G14:G15,"Not")</f>
        <v>0</v>
      </c>
      <c r="I15" s="57"/>
      <c r="J15" s="57" t="str">
        <f>IF(AND(E12&lt;U6,D12=0,H15=0),"Green",IF(AND(E12&lt;U6,D12&gt;0),"Yellow",IF(AND(E12&lt;U6,H15&gt;0),"Yellow",IF(AND(E12&gt;=U6,E12&lt;=W6),"Yellow",IF(AND(E12&gt;=U11,E12&lt;=W11),"Orange",IF(E12&gt;W11,"Red","Error"))))))</f>
        <v>Green</v>
      </c>
      <c r="K15" s="57"/>
      <c r="L15" s="58"/>
      <c r="M15" s="58"/>
      <c r="N15" s="113"/>
      <c r="O15" s="114"/>
      <c r="P15" s="114"/>
      <c r="Q15" s="109"/>
      <c r="R15" s="110"/>
      <c r="S15" s="38"/>
      <c r="T15" s="27" t="s">
        <v>36</v>
      </c>
      <c r="U15" s="27"/>
      <c r="V15" s="27"/>
      <c r="W15" s="27"/>
      <c r="X15" s="1"/>
      <c r="Y15" s="1"/>
      <c r="Z15" s="1"/>
      <c r="AA15" s="1"/>
      <c r="AB15" s="1"/>
      <c r="AC15" s="37"/>
    </row>
    <row r="16" spans="1:29" ht="27.9" customHeight="1" x14ac:dyDescent="0.3">
      <c r="A16" s="116"/>
      <c r="B16" s="43"/>
      <c r="C16" s="44"/>
      <c r="D16" s="44"/>
      <c r="E16" s="44"/>
      <c r="F16" s="44"/>
      <c r="G16" s="45"/>
      <c r="H16" s="46"/>
      <c r="I16" s="38"/>
      <c r="J16" s="47"/>
      <c r="K16" s="38"/>
      <c r="L16" s="48"/>
      <c r="M16" s="48"/>
      <c r="N16" s="48"/>
      <c r="O16" s="48"/>
      <c r="P16" s="49"/>
      <c r="Q16" s="49"/>
      <c r="R16" s="49"/>
      <c r="S16" s="38"/>
      <c r="T16" s="38"/>
      <c r="U16" s="38"/>
      <c r="V16" s="40"/>
      <c r="W16" s="38"/>
      <c r="X16" s="38"/>
      <c r="Y16" s="38"/>
      <c r="Z16" s="38"/>
      <c r="AA16" s="38"/>
      <c r="AB16" s="38"/>
      <c r="AC16" s="37"/>
    </row>
    <row r="17" spans="1:29" ht="27.9" customHeight="1" x14ac:dyDescent="0.3">
      <c r="A17" s="28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1"/>
      <c r="R17" s="20"/>
      <c r="S17" s="20"/>
      <c r="T17" s="35"/>
      <c r="U17" s="35"/>
      <c r="V17" s="36"/>
      <c r="W17" s="35"/>
      <c r="X17" s="35"/>
      <c r="Y17" s="35"/>
      <c r="Z17" s="35"/>
      <c r="AA17" s="35"/>
      <c r="AB17" s="35"/>
    </row>
    <row r="18" spans="1:29" ht="27.9" customHeight="1" x14ac:dyDescent="0.3">
      <c r="A18" s="116" t="s">
        <v>37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9"/>
      <c r="R18" s="38"/>
      <c r="S18" s="38"/>
      <c r="T18" s="35"/>
      <c r="U18" s="35"/>
      <c r="V18" s="36"/>
      <c r="W18" s="35"/>
      <c r="X18" s="35"/>
      <c r="Y18" s="35"/>
      <c r="Z18" s="35"/>
      <c r="AA18" s="35"/>
      <c r="AB18" s="35"/>
    </row>
    <row r="19" spans="1:29" ht="27.9" customHeight="1" thickBot="1" x14ac:dyDescent="0.35">
      <c r="A19" s="116"/>
      <c r="B19" s="128" t="s">
        <v>38</v>
      </c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23" t="s">
        <v>10</v>
      </c>
      <c r="N19" s="40"/>
      <c r="O19" s="38"/>
      <c r="P19" s="38"/>
      <c r="Q19" s="39"/>
      <c r="R19" s="56"/>
      <c r="S19" s="50"/>
      <c r="T19" s="60"/>
      <c r="U19" s="60"/>
      <c r="V19" s="61"/>
      <c r="W19" s="60"/>
      <c r="X19" s="35"/>
      <c r="Y19" s="35"/>
      <c r="Z19" s="35"/>
      <c r="AA19" s="35"/>
      <c r="AB19" s="35"/>
    </row>
    <row r="20" spans="1:29" ht="27.9" customHeight="1" x14ac:dyDescent="0.3">
      <c r="A20" s="116"/>
      <c r="B20" s="100" t="s">
        <v>39</v>
      </c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34" t="s">
        <v>10</v>
      </c>
      <c r="N20" s="103" t="s">
        <v>54</v>
      </c>
      <c r="O20" s="104"/>
      <c r="P20" s="104"/>
      <c r="Q20" s="96" t="str">
        <f>IF(J15="Green","One instructor",IF(AND(J15="Yellow",L22=0),"One instructor",IF(E12&gt;W11,"Stay Home","Two instructors")))</f>
        <v>One instructor</v>
      </c>
      <c r="R20" s="97"/>
      <c r="S20" s="38"/>
      <c r="T20" s="35"/>
      <c r="U20" s="35"/>
      <c r="V20" s="36"/>
      <c r="W20" s="35"/>
      <c r="X20" s="35"/>
      <c r="Y20" s="35"/>
      <c r="Z20" s="35"/>
      <c r="AA20" s="35"/>
      <c r="AB20" s="35"/>
    </row>
    <row r="21" spans="1:29" ht="27.9" customHeight="1" thickBot="1" x14ac:dyDescent="0.35">
      <c r="A21" s="116"/>
      <c r="B21" s="100" t="s">
        <v>40</v>
      </c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34" t="s">
        <v>10</v>
      </c>
      <c r="N21" s="105"/>
      <c r="O21" s="106"/>
      <c r="P21" s="106"/>
      <c r="Q21" s="98"/>
      <c r="R21" s="99"/>
      <c r="S21" s="38"/>
      <c r="T21" s="35"/>
      <c r="U21" s="35"/>
      <c r="V21" s="36"/>
      <c r="W21" s="35"/>
      <c r="X21" s="35"/>
      <c r="Y21" s="35"/>
      <c r="Z21" s="35"/>
      <c r="AA21" s="35"/>
      <c r="AB21" s="35"/>
    </row>
    <row r="22" spans="1:29" ht="27.9" customHeight="1" x14ac:dyDescent="0.3">
      <c r="A22" s="116"/>
      <c r="B22" s="101"/>
      <c r="C22" s="101"/>
      <c r="D22" s="101"/>
      <c r="E22" s="101"/>
      <c r="F22" s="101"/>
      <c r="G22" s="38"/>
      <c r="H22" s="38"/>
      <c r="I22" s="38"/>
      <c r="J22" s="57"/>
      <c r="K22" s="57"/>
      <c r="L22" s="117">
        <f>IF(COUNTBLANK(M19:M21)=0,COUNTIF(M19:M21,"Yes"),"Incomplete")</f>
        <v>0</v>
      </c>
      <c r="M22" s="117"/>
      <c r="N22" s="117"/>
      <c r="O22" s="57"/>
      <c r="P22" s="85" t="s">
        <v>41</v>
      </c>
      <c r="Q22" s="86"/>
      <c r="R22" s="57"/>
      <c r="S22" s="38"/>
      <c r="T22" s="35"/>
      <c r="U22" s="35"/>
      <c r="V22" s="36"/>
      <c r="W22" s="35"/>
      <c r="X22" s="35"/>
      <c r="Y22" s="35"/>
      <c r="Z22" s="35"/>
      <c r="AA22" s="35"/>
      <c r="AB22" s="35"/>
    </row>
    <row r="23" spans="1:29" ht="27.9" customHeight="1" x14ac:dyDescent="0.3">
      <c r="A23" s="19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9"/>
      <c r="O23" s="30"/>
      <c r="P23" s="31"/>
      <c r="Q23" s="32"/>
      <c r="R23" s="33"/>
      <c r="S23" s="20"/>
      <c r="T23" s="35"/>
      <c r="U23" s="35"/>
      <c r="V23" s="36"/>
      <c r="W23" s="35"/>
      <c r="X23" s="35"/>
      <c r="Y23" s="35"/>
      <c r="Z23" s="35"/>
      <c r="AA23" s="35"/>
      <c r="AB23" s="35"/>
    </row>
    <row r="24" spans="1:29" ht="27.9" customHeight="1" x14ac:dyDescent="0.3">
      <c r="A24" s="116" t="s">
        <v>42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40"/>
      <c r="O24" s="51"/>
      <c r="P24" s="52"/>
      <c r="Q24" s="53"/>
      <c r="R24" s="54"/>
      <c r="S24" s="38"/>
      <c r="T24" s="35"/>
      <c r="U24" s="35"/>
      <c r="V24" s="36"/>
      <c r="W24" s="35"/>
      <c r="X24" s="35"/>
      <c r="Y24" s="35"/>
      <c r="Z24" s="35"/>
      <c r="AA24" s="35"/>
      <c r="AB24" s="35"/>
    </row>
    <row r="25" spans="1:29" ht="27.9" customHeight="1" thickBot="1" x14ac:dyDescent="0.35">
      <c r="A25" s="116"/>
      <c r="B25" s="38"/>
      <c r="C25" s="79" t="s">
        <v>43</v>
      </c>
      <c r="D25" s="80" t="str">
        <f>IF(E3&gt;0,"Wa","")</f>
        <v/>
      </c>
      <c r="E25" s="34" t="s">
        <v>23</v>
      </c>
      <c r="F25" s="63" t="str">
        <f>IF(AND(D25="Wa",E25&lt;&gt;"go"),1,"")</f>
        <v/>
      </c>
      <c r="G25" s="64"/>
      <c r="H25" s="55"/>
      <c r="I25" s="38"/>
      <c r="J25" s="38"/>
      <c r="K25" s="38"/>
      <c r="L25" s="38"/>
      <c r="M25" s="38"/>
      <c r="N25" s="38"/>
      <c r="O25" s="38"/>
      <c r="P25" s="38"/>
      <c r="Q25" s="39"/>
      <c r="R25" s="38"/>
      <c r="S25" s="38"/>
      <c r="T25" s="35"/>
      <c r="U25" s="35"/>
      <c r="V25" s="36"/>
      <c r="W25" s="35"/>
      <c r="X25" s="35"/>
      <c r="Y25" s="35"/>
      <c r="Z25" s="35"/>
      <c r="AA25" s="35"/>
      <c r="AB25" s="35"/>
    </row>
    <row r="26" spans="1:29" ht="27.9" customHeight="1" x14ac:dyDescent="0.3">
      <c r="A26" s="116"/>
      <c r="B26" s="38"/>
      <c r="C26" s="79" t="s">
        <v>44</v>
      </c>
      <c r="D26" s="81" t="str">
        <f>IF(E4&gt;0,"Av","")</f>
        <v/>
      </c>
      <c r="E26" s="23"/>
      <c r="F26" s="63" t="str">
        <f>IF(AND(D26="Av",E26&lt;&gt;"go"),1,"")</f>
        <v/>
      </c>
      <c r="G26" s="64"/>
      <c r="H26" s="55"/>
      <c r="I26" s="38"/>
      <c r="J26" s="38"/>
      <c r="K26" s="65"/>
      <c r="L26" s="38"/>
      <c r="M26" s="38"/>
      <c r="N26" s="103" t="s">
        <v>54</v>
      </c>
      <c r="O26" s="104"/>
      <c r="P26" s="104"/>
      <c r="Q26" s="118" t="str">
        <f>IF(AND(F31=0,L22&lt;&gt;"Incomplete",Q14&lt;&gt;"Incomplete",Q20&lt;&gt;"Stay Home"),"Go",IF(AND(N22=5,J15="Green"),"Go","No Go"))</f>
        <v>Go</v>
      </c>
      <c r="R26" s="119"/>
      <c r="S26" s="38"/>
      <c r="T26" s="35"/>
      <c r="U26" s="35"/>
      <c r="V26" s="36"/>
      <c r="W26" s="35"/>
      <c r="X26" s="35"/>
      <c r="Y26" s="35"/>
      <c r="Z26" s="35"/>
      <c r="AA26" s="35"/>
      <c r="AB26" s="35"/>
    </row>
    <row r="27" spans="1:29" ht="27.9" customHeight="1" thickBot="1" x14ac:dyDescent="0.35">
      <c r="A27" s="116"/>
      <c r="B27" s="38"/>
      <c r="C27" s="79" t="s">
        <v>45</v>
      </c>
      <c r="D27" s="82" t="str">
        <f>IF(E8&gt;0,"WT",IF(E7&gt;0,"WT",""))</f>
        <v/>
      </c>
      <c r="E27" s="23" t="s">
        <v>23</v>
      </c>
      <c r="F27" s="63" t="str">
        <f>IF(AND(D27="WT",E27&lt;&gt;"go"),1,"")</f>
        <v/>
      </c>
      <c r="G27" s="64"/>
      <c r="H27" s="55"/>
      <c r="I27" s="38"/>
      <c r="J27" s="65"/>
      <c r="K27" s="65"/>
      <c r="L27" s="66"/>
      <c r="M27" s="38"/>
      <c r="N27" s="105"/>
      <c r="O27" s="106"/>
      <c r="P27" s="106"/>
      <c r="Q27" s="120"/>
      <c r="R27" s="121"/>
      <c r="S27" s="38"/>
      <c r="T27" s="35"/>
      <c r="U27" s="35"/>
      <c r="V27" s="36"/>
      <c r="W27" s="35"/>
      <c r="X27" s="35"/>
      <c r="Y27" s="35"/>
      <c r="Z27" s="35"/>
      <c r="AA27" s="35"/>
      <c r="AB27" s="35"/>
    </row>
    <row r="28" spans="1:29" ht="27.9" customHeight="1" x14ac:dyDescent="0.3">
      <c r="A28" s="116"/>
      <c r="B28" s="38"/>
      <c r="C28" s="79" t="s">
        <v>46</v>
      </c>
      <c r="D28" s="82" t="str">
        <f>IF(E5&gt;0,"SH",IF(E6&gt;0,"SH",""))</f>
        <v/>
      </c>
      <c r="E28" s="23" t="s">
        <v>23</v>
      </c>
      <c r="F28" s="63" t="str">
        <f>IF(AND(D28="SH",E28&lt;&gt;"go"),1,"")</f>
        <v/>
      </c>
      <c r="G28" s="64"/>
      <c r="H28" s="55"/>
      <c r="I28" s="38"/>
      <c r="J28" s="65"/>
      <c r="K28" s="65"/>
      <c r="L28" s="66"/>
      <c r="M28" s="38"/>
      <c r="N28" s="67"/>
      <c r="O28" s="67"/>
      <c r="P28" s="67"/>
      <c r="Q28" s="67"/>
      <c r="R28" s="65"/>
      <c r="S28" s="38"/>
      <c r="T28" s="35"/>
      <c r="U28" s="35"/>
      <c r="V28" s="36"/>
      <c r="W28" s="35"/>
      <c r="X28" s="35"/>
      <c r="Y28" s="35"/>
      <c r="Z28" s="35"/>
      <c r="AA28" s="35"/>
      <c r="AB28" s="35"/>
      <c r="AC28" s="62"/>
    </row>
    <row r="29" spans="1:29" ht="27.9" customHeight="1" x14ac:dyDescent="0.3">
      <c r="A29" s="116"/>
      <c r="B29" s="38"/>
      <c r="C29" s="83" t="s">
        <v>47</v>
      </c>
      <c r="D29" s="84"/>
      <c r="E29" s="23" t="s">
        <v>23</v>
      </c>
      <c r="F29" s="63" t="str">
        <f>IF(E29&lt;&gt;"go",1,"")</f>
        <v/>
      </c>
      <c r="G29" s="64"/>
      <c r="H29" s="55"/>
      <c r="I29" s="38"/>
      <c r="J29" s="65"/>
      <c r="K29" s="65"/>
      <c r="L29" s="66"/>
      <c r="M29" s="38"/>
      <c r="N29" s="67"/>
      <c r="O29" s="67"/>
      <c r="P29" s="67"/>
      <c r="Q29" s="67"/>
      <c r="R29" s="65"/>
      <c r="S29" s="38"/>
      <c r="T29" s="35"/>
      <c r="U29" s="35"/>
      <c r="V29" s="36"/>
      <c r="W29" s="35"/>
      <c r="X29" s="35"/>
      <c r="Y29" s="35"/>
      <c r="Z29" s="35"/>
      <c r="AA29" s="35"/>
      <c r="AB29" s="35"/>
      <c r="AC29" s="62"/>
    </row>
    <row r="30" spans="1:29" ht="27.9" customHeight="1" x14ac:dyDescent="0.3">
      <c r="A30" s="116"/>
      <c r="B30" s="38"/>
      <c r="C30" s="83" t="s">
        <v>48</v>
      </c>
      <c r="D30" s="84"/>
      <c r="E30" s="23" t="s">
        <v>23</v>
      </c>
      <c r="F30" s="63" t="str">
        <f>IF(E30&lt;&gt;"go",1,"")</f>
        <v/>
      </c>
      <c r="G30" s="64"/>
      <c r="H30" s="55"/>
      <c r="I30" s="38"/>
      <c r="J30" s="65"/>
      <c r="K30" s="65"/>
      <c r="L30" s="66"/>
      <c r="M30" s="38"/>
      <c r="N30" s="67"/>
      <c r="O30" s="67"/>
      <c r="P30" s="67"/>
      <c r="Q30" s="67"/>
      <c r="R30" s="65"/>
      <c r="S30" s="38"/>
      <c r="T30" s="35"/>
      <c r="U30" s="35"/>
      <c r="V30" s="36"/>
      <c r="W30" s="35"/>
      <c r="X30" s="35"/>
      <c r="Y30" s="35"/>
      <c r="Z30" s="35"/>
      <c r="AA30" s="35"/>
      <c r="AB30" s="35"/>
      <c r="AC30" s="62"/>
    </row>
    <row r="31" spans="1:29" ht="27.9" customHeight="1" x14ac:dyDescent="0.3">
      <c r="A31" s="116"/>
      <c r="B31" s="38"/>
      <c r="C31" s="38"/>
      <c r="D31" s="38"/>
      <c r="E31" s="38"/>
      <c r="F31" s="47">
        <f>SUM(F25:F30)</f>
        <v>0</v>
      </c>
      <c r="G31" s="38"/>
      <c r="H31" s="55"/>
      <c r="I31" s="38"/>
      <c r="J31" s="38"/>
      <c r="K31" s="38"/>
      <c r="L31" s="38"/>
      <c r="M31" s="38"/>
      <c r="N31" s="38"/>
      <c r="O31" s="38"/>
      <c r="P31" s="38"/>
      <c r="Q31" s="39"/>
      <c r="R31" s="38"/>
      <c r="S31" s="38"/>
      <c r="T31" s="35"/>
      <c r="U31" s="35"/>
      <c r="V31" s="36"/>
      <c r="W31" s="35"/>
      <c r="X31" s="35"/>
      <c r="Y31" s="35"/>
      <c r="Z31" s="35"/>
      <c r="AA31" s="35"/>
      <c r="AB31" s="35"/>
      <c r="AC31" s="62"/>
    </row>
    <row r="32" spans="1:29" x14ac:dyDescent="0.3">
      <c r="T32" s="62"/>
      <c r="U32" s="62"/>
      <c r="V32" s="62"/>
      <c r="W32" s="62"/>
      <c r="X32" s="62"/>
      <c r="Y32" s="62"/>
      <c r="Z32" s="62"/>
      <c r="AA32" s="62"/>
      <c r="AB32" s="62"/>
      <c r="AC32" s="62"/>
    </row>
    <row r="33" spans="20:29" x14ac:dyDescent="0.3">
      <c r="T33" s="62"/>
      <c r="U33" s="62"/>
      <c r="V33" s="62"/>
      <c r="W33" s="62"/>
      <c r="X33" s="62"/>
      <c r="Y33" s="62"/>
      <c r="Z33" s="62"/>
      <c r="AA33" s="62"/>
      <c r="AB33" s="62"/>
      <c r="AC33" s="62"/>
    </row>
  </sheetData>
  <mergeCells count="38">
    <mergeCell ref="N26:P27"/>
    <mergeCell ref="K1:M1"/>
    <mergeCell ref="A24:A31"/>
    <mergeCell ref="L22:N22"/>
    <mergeCell ref="Q26:R27"/>
    <mergeCell ref="G1:I1"/>
    <mergeCell ref="C1:E1"/>
    <mergeCell ref="A1:B1"/>
    <mergeCell ref="N1:O1"/>
    <mergeCell ref="P1:R1"/>
    <mergeCell ref="B15:F15"/>
    <mergeCell ref="A13:A16"/>
    <mergeCell ref="B14:F14"/>
    <mergeCell ref="A18:A22"/>
    <mergeCell ref="B19:L19"/>
    <mergeCell ref="B20:L20"/>
    <mergeCell ref="Q20:R21"/>
    <mergeCell ref="B21:L21"/>
    <mergeCell ref="B22:F22"/>
    <mergeCell ref="F7:R7"/>
    <mergeCell ref="T7:W9"/>
    <mergeCell ref="F8:R8"/>
    <mergeCell ref="F9:R9"/>
    <mergeCell ref="B10:B11"/>
    <mergeCell ref="F10:R10"/>
    <mergeCell ref="F11:R11"/>
    <mergeCell ref="N20:P21"/>
    <mergeCell ref="Q14:R15"/>
    <mergeCell ref="N14:P15"/>
    <mergeCell ref="T1:W2"/>
    <mergeCell ref="A2:A11"/>
    <mergeCell ref="F2:R2"/>
    <mergeCell ref="B3:B6"/>
    <mergeCell ref="F3:R3"/>
    <mergeCell ref="F4:R4"/>
    <mergeCell ref="F5:R5"/>
    <mergeCell ref="F6:R6"/>
    <mergeCell ref="B7:B9"/>
  </mergeCells>
  <conditionalFormatting sqref="E4:E11">
    <cfRule type="cellIs" dxfId="37" priority="41" operator="greaterThan">
      <formula>2</formula>
    </cfRule>
  </conditionalFormatting>
  <conditionalFormatting sqref="E3:E11">
    <cfRule type="cellIs" dxfId="36" priority="40" operator="greaterThan">
      <formula>3</formula>
    </cfRule>
  </conditionalFormatting>
  <conditionalFormatting sqref="E25:E30">
    <cfRule type="beginsWith" dxfId="35" priority="38" operator="beginsWith" text="Go">
      <formula>LEFT(E25,2)="Go"</formula>
    </cfRule>
    <cfRule type="containsText" dxfId="34" priority="39" operator="containsText" text="No go">
      <formula>NOT(ISERROR(SEARCH("No go",E25)))</formula>
    </cfRule>
  </conditionalFormatting>
  <conditionalFormatting sqref="C25">
    <cfRule type="expression" dxfId="33" priority="37">
      <formula>D25="Wa"</formula>
    </cfRule>
  </conditionalFormatting>
  <conditionalFormatting sqref="E25">
    <cfRule type="expression" dxfId="32" priority="36">
      <formula>D25=""</formula>
    </cfRule>
  </conditionalFormatting>
  <conditionalFormatting sqref="E26">
    <cfRule type="expression" dxfId="31" priority="35">
      <formula>D26=""</formula>
    </cfRule>
  </conditionalFormatting>
  <conditionalFormatting sqref="C26">
    <cfRule type="expression" dxfId="30" priority="34">
      <formula>D26="Av"</formula>
    </cfRule>
  </conditionalFormatting>
  <conditionalFormatting sqref="Q26">
    <cfRule type="cellIs" dxfId="29" priority="32" operator="equal">
      <formula>"No Go"</formula>
    </cfRule>
    <cfRule type="cellIs" dxfId="28" priority="33" operator="equal">
      <formula>"Go"</formula>
    </cfRule>
  </conditionalFormatting>
  <conditionalFormatting sqref="Q20 N28:Q30">
    <cfRule type="cellIs" dxfId="27" priority="29" operator="equal">
      <formula>"stay home"</formula>
    </cfRule>
    <cfRule type="cellIs" dxfId="26" priority="30" operator="equal">
      <formula>"Two instructors"</formula>
    </cfRule>
    <cfRule type="cellIs" dxfId="25" priority="31" operator="equal">
      <formula>"One instructor"</formula>
    </cfRule>
  </conditionalFormatting>
  <conditionalFormatting sqref="L28:L29">
    <cfRule type="expression" dxfId="24" priority="28">
      <formula>$J27="no go"</formula>
    </cfRule>
  </conditionalFormatting>
  <conditionalFormatting sqref="N28:Q30">
    <cfRule type="expression" dxfId="23" priority="27">
      <formula>$J28="no go"</formula>
    </cfRule>
  </conditionalFormatting>
  <conditionalFormatting sqref="D25">
    <cfRule type="expression" dxfId="22" priority="23">
      <formula>Q25="Red"</formula>
    </cfRule>
    <cfRule type="expression" dxfId="21" priority="24">
      <formula>$R25="Orange"</formula>
    </cfRule>
    <cfRule type="expression" dxfId="20" priority="25">
      <formula>$R25="Green"</formula>
    </cfRule>
    <cfRule type="expression" dxfId="19" priority="26">
      <formula>$R25="Yellow"</formula>
    </cfRule>
  </conditionalFormatting>
  <conditionalFormatting sqref="D27:D28">
    <cfRule type="expression" dxfId="18" priority="19">
      <formula>Q27="Red"</formula>
    </cfRule>
    <cfRule type="expression" dxfId="17" priority="20">
      <formula>$R27="Orange"</formula>
    </cfRule>
    <cfRule type="expression" dxfId="16" priority="21">
      <formula>$R27="Green"</formula>
    </cfRule>
    <cfRule type="expression" dxfId="15" priority="22">
      <formula>$R27="Yellow"</formula>
    </cfRule>
  </conditionalFormatting>
  <conditionalFormatting sqref="L22:N22">
    <cfRule type="cellIs" dxfId="14" priority="18" operator="equal">
      <formula>"Incomplete"</formula>
    </cfRule>
  </conditionalFormatting>
  <conditionalFormatting sqref="Q14">
    <cfRule type="expression" dxfId="13" priority="14">
      <formula>J15="Red"</formula>
    </cfRule>
    <cfRule type="expression" dxfId="12" priority="15">
      <formula>$J15="Orange"</formula>
    </cfRule>
    <cfRule type="expression" dxfId="11" priority="16">
      <formula>$J15="Green"</formula>
    </cfRule>
    <cfRule type="expression" dxfId="10" priority="17">
      <formula>$J15="Yellow"</formula>
    </cfRule>
  </conditionalFormatting>
  <conditionalFormatting sqref="L27">
    <cfRule type="expression" dxfId="9" priority="13">
      <formula>$Q26="no go"</formula>
    </cfRule>
  </conditionalFormatting>
  <conditionalFormatting sqref="D26">
    <cfRule type="expression" dxfId="8" priority="8">
      <formula>#REF!="Red"</formula>
    </cfRule>
    <cfRule type="expression" dxfId="7" priority="9">
      <formula>#REF!="Orange"</formula>
    </cfRule>
    <cfRule type="expression" dxfId="6" priority="10">
      <formula>#REF!="Green"</formula>
    </cfRule>
    <cfRule type="expression" dxfId="5" priority="11">
      <formula>#REF!="Yellow"</formula>
    </cfRule>
  </conditionalFormatting>
  <conditionalFormatting sqref="L30">
    <cfRule type="expression" dxfId="4" priority="7">
      <formula>$J28="no go"</formula>
    </cfRule>
  </conditionalFormatting>
  <conditionalFormatting sqref="C27">
    <cfRule type="expression" dxfId="3" priority="6">
      <formula>D27="WT"</formula>
    </cfRule>
  </conditionalFormatting>
  <conditionalFormatting sqref="E27">
    <cfRule type="expression" dxfId="2" priority="5">
      <formula>D27=""</formula>
    </cfRule>
  </conditionalFormatting>
  <conditionalFormatting sqref="C28">
    <cfRule type="expression" dxfId="1" priority="4">
      <formula>D28="SH"</formula>
    </cfRule>
  </conditionalFormatting>
  <conditionalFormatting sqref="E28">
    <cfRule type="expression" dxfId="0" priority="3">
      <formula>D28=""</formula>
    </cfRule>
  </conditionalFormatting>
  <dataValidations count="4">
    <dataValidation type="list" allowBlank="1" showInputMessage="1" showErrorMessage="1" sqref="M19:M21">
      <formula1>$Y$2:$Y$3</formula1>
    </dataValidation>
    <dataValidation type="list" allowBlank="1" showInputMessage="1" showErrorMessage="1" sqref="E3:E11">
      <formula1>$AA$1:$AA$5</formula1>
    </dataValidation>
    <dataValidation type="list" allowBlank="1" showInputMessage="1" showErrorMessage="1" sqref="E25:E30">
      <formula1>$Y$9:$Y$10</formula1>
    </dataValidation>
    <dataValidation type="list" allowBlank="1" showInputMessage="1" showErrorMessage="1" sqref="G14:G15">
      <formula1>$Y$6:$Y$7</formula1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Kip</dc:creator>
  <cp:lastModifiedBy>Rachael Moore</cp:lastModifiedBy>
  <dcterms:created xsi:type="dcterms:W3CDTF">2010-02-05T01:26:16Z</dcterms:created>
  <dcterms:modified xsi:type="dcterms:W3CDTF">2019-06-30T22:03:04Z</dcterms:modified>
</cp:coreProperties>
</file>